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140" windowHeight="9468" activeTab="0"/>
  </bookViews>
  <sheets>
    <sheet name="požadovaná podpora" sheetId="1" r:id="rId1"/>
  </sheets>
  <definedNames>
    <definedName name="_xlnm.Print_Area" localSheetId="0">'požadovaná podpora'!$A$1:$G$50</definedName>
  </definedNames>
  <calcPr fullCalcOnLoad="1"/>
</workbook>
</file>

<file path=xl/sharedStrings.xml><?xml version="1.0" encoding="utf-8"?>
<sst xmlns="http://schemas.openxmlformats.org/spreadsheetml/2006/main" count="131" uniqueCount="121">
  <si>
    <t>organizace</t>
  </si>
  <si>
    <t>akce</t>
  </si>
  <si>
    <t>celkem</t>
  </si>
  <si>
    <t>sestavil. Ing.Michal Hodek</t>
  </si>
  <si>
    <t>Český zahrádkářský svaz</t>
  </si>
  <si>
    <t>rozpočet</t>
  </si>
  <si>
    <t>schváleno 2010</t>
  </si>
  <si>
    <t>č.j.MUBlov</t>
  </si>
  <si>
    <t>Česká mykologická společnost</t>
  </si>
  <si>
    <t>Tenisový klub Sokol Blovice</t>
  </si>
  <si>
    <t>Česká svaz chovatelů Blovice</t>
  </si>
  <si>
    <t>Sdružení hasičů Čech, Moravy a Slezska</t>
  </si>
  <si>
    <t>Základní škola internátní</t>
  </si>
  <si>
    <t>Česká svaz žen</t>
  </si>
  <si>
    <t>Klub mariáše Blovice</t>
  </si>
  <si>
    <t>Český kynologický svaz</t>
  </si>
  <si>
    <t>AMK vojenské a historické techniky Brdy</t>
  </si>
  <si>
    <t>Sdružení rodičů a přátel Domu dětí</t>
  </si>
  <si>
    <t>velká cena karate města Blovic</t>
  </si>
  <si>
    <t>TJ Internacional Blovice - oddíl ledního hokeje</t>
  </si>
  <si>
    <t>Vodní sporty Blovice</t>
  </si>
  <si>
    <t>Český rybářský svaz Blovice</t>
  </si>
  <si>
    <t>Letní posezení na sádkách s hudbou</t>
  </si>
  <si>
    <t>Letní tábor mladých hasičů</t>
  </si>
  <si>
    <t>TJ Sokol Blovice - oddíl kopané</t>
  </si>
  <si>
    <t>Jezdecká klub Úslavan - Blovice</t>
  </si>
  <si>
    <t xml:space="preserve">KVD Blovice </t>
  </si>
  <si>
    <r>
      <t xml:space="preserve">KVD </t>
    </r>
    <r>
      <rPr>
        <sz val="10"/>
        <rFont val="Arial"/>
        <family val="2"/>
      </rPr>
      <t>Blovice činnost</t>
    </r>
  </si>
  <si>
    <t>Vánoční turnaj v judu - regionální soutěž</t>
  </si>
  <si>
    <t>Oblastní myslivecký spolek</t>
  </si>
  <si>
    <t>TJ Sokol Blovice odd.nár.házené</t>
  </si>
  <si>
    <t>ostatní</t>
  </si>
  <si>
    <t>PODPORA RADNÍCH</t>
  </si>
  <si>
    <t>Memoriál J. ŠlaUfa a M. Baumruka - Úslavský pohár</t>
  </si>
  <si>
    <t>Sbor dobrovolných hasičů Štítov *</t>
  </si>
  <si>
    <t>Program podpory spolků a neziskových organizací 2011</t>
  </si>
  <si>
    <t>schváleno 2011</t>
  </si>
  <si>
    <t>žádost 2011</t>
  </si>
  <si>
    <t>4842/11</t>
  </si>
  <si>
    <t>4844/11</t>
  </si>
  <si>
    <t>4913/11</t>
  </si>
  <si>
    <t>Celostátní setkání dětských country souborů</t>
  </si>
  <si>
    <t>4841/11</t>
  </si>
  <si>
    <t>Jednodenní výlet do ZOO Praha</t>
  </si>
  <si>
    <t>4471/11</t>
  </si>
  <si>
    <t>5712/11</t>
  </si>
  <si>
    <t>5494/11</t>
  </si>
  <si>
    <t>5495/11</t>
  </si>
  <si>
    <t>5449/11</t>
  </si>
  <si>
    <t>4049/11</t>
  </si>
  <si>
    <t>6442/11</t>
  </si>
  <si>
    <t>Oslava 50 let od založení MO ŽS Blovice</t>
  </si>
  <si>
    <t>Česká svaz mladých chovatelů Blovice</t>
  </si>
  <si>
    <t>5782/11</t>
  </si>
  <si>
    <t>6304/11</t>
  </si>
  <si>
    <t>5680/11</t>
  </si>
  <si>
    <t xml:space="preserve">Léčení včelstev a prevence proti moru </t>
  </si>
  <si>
    <t>Český svaz včelařů</t>
  </si>
  <si>
    <t>5713/11</t>
  </si>
  <si>
    <t>6193/11</t>
  </si>
  <si>
    <t>6089/11</t>
  </si>
  <si>
    <t>5781/11</t>
  </si>
  <si>
    <t>6039/11</t>
  </si>
  <si>
    <t>ŠANCE ŽÍT Chomutov</t>
  </si>
  <si>
    <t>4291/11</t>
  </si>
  <si>
    <t>Kulturní pořad pro seniory ve Vlčicích</t>
  </si>
  <si>
    <t>TyfloCentrum Plzeň</t>
  </si>
  <si>
    <t>4895/11</t>
  </si>
  <si>
    <t>4539/11</t>
  </si>
  <si>
    <t>4538/11</t>
  </si>
  <si>
    <t>4537/11</t>
  </si>
  <si>
    <t>19. mistrovství světa ve sběru hub za 1 hodinu</t>
  </si>
  <si>
    <t>6443/11</t>
  </si>
  <si>
    <t>5448/11</t>
  </si>
  <si>
    <t>Turnaj pro mládež v rámci oslav 90.let NH Blovice</t>
  </si>
  <si>
    <t>6185/11</t>
  </si>
  <si>
    <t>6158/11</t>
  </si>
  <si>
    <t>Spolek přátel mariáše Vlčice</t>
  </si>
  <si>
    <t>6095/11</t>
  </si>
  <si>
    <t>Turnaj v mariáši-součást Jižanského poháru</t>
  </si>
  <si>
    <t>6528/11</t>
  </si>
  <si>
    <t>XVI. Blovický smyk 2011</t>
  </si>
  <si>
    <t>6580/11</t>
  </si>
  <si>
    <t>Oslava 90.let založení SDH a okrskové cvičení</t>
  </si>
  <si>
    <t>6555/11</t>
  </si>
  <si>
    <t>6557/11</t>
  </si>
  <si>
    <t>Výstava hub - XXII.</t>
  </si>
  <si>
    <t>Soutěž ,,mladý zahrádkář "</t>
  </si>
  <si>
    <t>Místní výstava drobného zvířectva a exot.ptactva</t>
  </si>
  <si>
    <t>Oblastní výstava pro mládež</t>
  </si>
  <si>
    <t>Chovatelská prohlídka trofejí za rok 2010</t>
  </si>
  <si>
    <t>Závody mládeže ve vodním slalomu v Blovicích</t>
  </si>
  <si>
    <t>Rybářské závody ke Dni dětí od 3 do 15 let</t>
  </si>
  <si>
    <t>Soustředění st. a ml. přípravky, ml. a st. žáků</t>
  </si>
  <si>
    <t>Veteránský turnaj  Vzpomínka na R.Vyorálka</t>
  </si>
  <si>
    <t>ČASPV - oddíl Areobic Blovice</t>
  </si>
  <si>
    <t>6581/11</t>
  </si>
  <si>
    <t>Vybavení - pomůcky na cvičení</t>
  </si>
  <si>
    <t>6505/11</t>
  </si>
  <si>
    <t>6621/11</t>
  </si>
  <si>
    <t>Hasiči dětem 4.9.2011</t>
  </si>
  <si>
    <t>Akce pro seniory-divadla, poznávací výlety, posezení</t>
  </si>
  <si>
    <t>Zábav.soutěžní odpoledne pro děti v lese na Dubí</t>
  </si>
  <si>
    <t>Turnaj ve volném mariáši - 8.ročník Již.poháru</t>
  </si>
  <si>
    <t>Podpora cyklistické sezóny 2011 - 15 závodů</t>
  </si>
  <si>
    <t>OS Explosiw Bike Team Blovice, Jan Tříska</t>
  </si>
  <si>
    <t>5783/11</t>
  </si>
  <si>
    <t>Výstava drobného zvířectva a exotického ptactva k MDD</t>
  </si>
  <si>
    <t>Provoz a údržba areálu, Statečné psí srdce, Klubový závod</t>
  </si>
  <si>
    <t>Program environmentál.vzdělávání - návštěva ZOO Plzeň</t>
  </si>
  <si>
    <t>Turnaj st. přípravky, žáků a zájezd žáků na zápas v Triptisu</t>
  </si>
  <si>
    <t>TJ Sokol Blovice -všestrannost</t>
  </si>
  <si>
    <t>Den dětí, cvičební pomůcky pro seniorky, zájezd seniorky</t>
  </si>
  <si>
    <t>TJ Internacional Blovice - oddíl rekr.sportů</t>
  </si>
  <si>
    <t>,, na kole do přírody "-cyklovýlety v délce 220km</t>
  </si>
  <si>
    <t>Startovné na soutěž žen v národní házené v I.lize</t>
  </si>
  <si>
    <t>Finanční příspěvek na účast v krajské soutěži</t>
  </si>
  <si>
    <t>Jezdecké odpoledne -jezd.hry 29.5.2011</t>
  </si>
  <si>
    <t xml:space="preserve">Provoz plzeňského centra pro zrak.postižené </t>
  </si>
  <si>
    <t>č.j.MUBlov 06644/11</t>
  </si>
  <si>
    <t>Schváleno RM dne 23.5.2011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</si>
</sst>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&quot;Kč&quot;"/>
    <numFmt numFmtId="173" formatCode="#,##0\ _K_č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172" fontId="0" fillId="0" borderId="5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Fill="1" applyBorder="1" applyAlignment="1">
      <alignment/>
    </xf>
    <xf numFmtId="172" fontId="2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172" fontId="0" fillId="0" borderId="9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172" fontId="0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172" fontId="2" fillId="0" borderId="5" xfId="0" applyNumberFormat="1" applyFont="1" applyBorder="1" applyAlignment="1">
      <alignment/>
    </xf>
    <xf numFmtId="0" fontId="0" fillId="0" borderId="1" xfId="0" applyFill="1" applyBorder="1" applyAlignment="1">
      <alignment/>
    </xf>
    <xf numFmtId="172" fontId="0" fillId="0" borderId="10" xfId="0" applyNumberFormat="1" applyFont="1" applyFill="1" applyBorder="1" applyAlignment="1">
      <alignment horizontal="right"/>
    </xf>
    <xf numFmtId="172" fontId="2" fillId="0" borderId="7" xfId="0" applyNumberFormat="1" applyFont="1" applyFill="1" applyBorder="1" applyAlignment="1">
      <alignment/>
    </xf>
    <xf numFmtId="172" fontId="2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72" fontId="2" fillId="0" borderId="19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72" fontId="0" fillId="0" borderId="23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72" fontId="0" fillId="0" borderId="27" xfId="0" applyNumberFormat="1" applyFont="1" applyFill="1" applyBorder="1" applyAlignment="1">
      <alignment horizontal="right"/>
    </xf>
    <xf numFmtId="172" fontId="2" fillId="0" borderId="12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172" fontId="0" fillId="0" borderId="31" xfId="0" applyNumberFormat="1" applyFont="1" applyFill="1" applyBorder="1" applyAlignment="1">
      <alignment horizontal="right"/>
    </xf>
    <xf numFmtId="172" fontId="2" fillId="0" borderId="32" xfId="0" applyNumberFormat="1" applyFont="1" applyFill="1" applyBorder="1" applyAlignment="1">
      <alignment/>
    </xf>
    <xf numFmtId="0" fontId="5" fillId="0" borderId="33" xfId="0" applyFont="1" applyBorder="1" applyAlignment="1">
      <alignment horizontal="center"/>
    </xf>
    <xf numFmtId="172" fontId="2" fillId="0" borderId="27" xfId="0" applyNumberFormat="1" applyFont="1" applyBorder="1" applyAlignment="1">
      <alignment/>
    </xf>
    <xf numFmtId="172" fontId="2" fillId="0" borderId="9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27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0" fontId="5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2" fontId="2" fillId="0" borderId="3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8.140625" style="0" customWidth="1"/>
    <col min="2" max="2" width="9.57421875" style="31" customWidth="1"/>
    <col min="3" max="3" width="48.7109375" style="0" bestFit="1" customWidth="1"/>
    <col min="4" max="4" width="1.28515625" style="8" customWidth="1"/>
    <col min="5" max="5" width="16.28125" style="0" customWidth="1"/>
    <col min="6" max="7" width="15.140625" style="0" bestFit="1" customWidth="1"/>
  </cols>
  <sheetData>
    <row r="1" spans="1:4" ht="17.25">
      <c r="A1" s="67" t="s">
        <v>35</v>
      </c>
      <c r="B1" s="67"/>
      <c r="C1" s="67"/>
      <c r="D1" s="8" t="s">
        <v>119</v>
      </c>
    </row>
    <row r="2" spans="1:3" ht="18" thickBot="1">
      <c r="A2" s="1"/>
      <c r="B2" s="1"/>
      <c r="C2" s="1"/>
    </row>
    <row r="3" spans="1:7" ht="13.5" thickBot="1">
      <c r="A3" s="4" t="s">
        <v>0</v>
      </c>
      <c r="B3" s="5" t="s">
        <v>7</v>
      </c>
      <c r="C3" s="5" t="s">
        <v>1</v>
      </c>
      <c r="D3" s="9" t="s">
        <v>32</v>
      </c>
      <c r="E3" s="14" t="s">
        <v>6</v>
      </c>
      <c r="F3" s="58" t="s">
        <v>37</v>
      </c>
      <c r="G3" s="66" t="s">
        <v>36</v>
      </c>
    </row>
    <row r="4" spans="1:7" ht="12.75">
      <c r="A4" s="71" t="s">
        <v>8</v>
      </c>
      <c r="B4" s="70" t="s">
        <v>44</v>
      </c>
      <c r="C4" s="34" t="s">
        <v>86</v>
      </c>
      <c r="D4" s="15">
        <v>12</v>
      </c>
      <c r="E4" s="18">
        <f>+D4*1000/5</f>
        <v>2400</v>
      </c>
      <c r="F4" s="59">
        <v>6000</v>
      </c>
      <c r="G4" s="18">
        <v>2400</v>
      </c>
    </row>
    <row r="5" spans="1:7" ht="12.75">
      <c r="A5" s="72"/>
      <c r="B5" s="69"/>
      <c r="C5" s="35" t="s">
        <v>71</v>
      </c>
      <c r="D5" s="15"/>
      <c r="E5" s="24"/>
      <c r="F5" s="60">
        <v>4000</v>
      </c>
      <c r="G5" s="13">
        <v>700</v>
      </c>
    </row>
    <row r="6" spans="1:7" ht="12.75">
      <c r="A6" s="2" t="s">
        <v>17</v>
      </c>
      <c r="B6" s="25" t="s">
        <v>38</v>
      </c>
      <c r="C6" s="36" t="s">
        <v>18</v>
      </c>
      <c r="D6" s="16">
        <f>2+2+3+3+4</f>
        <v>14</v>
      </c>
      <c r="E6" s="13">
        <f>+D6*1000/5</f>
        <v>2800</v>
      </c>
      <c r="F6" s="61">
        <v>5000</v>
      </c>
      <c r="G6" s="13">
        <v>2400</v>
      </c>
    </row>
    <row r="7" spans="1:7" ht="12.75">
      <c r="A7" s="11" t="s">
        <v>17</v>
      </c>
      <c r="B7" s="28" t="s">
        <v>39</v>
      </c>
      <c r="C7" s="37" t="s">
        <v>28</v>
      </c>
      <c r="D7" s="15">
        <f>2+2+5+3+4</f>
        <v>16</v>
      </c>
      <c r="E7" s="13">
        <f>+D7*1000/5</f>
        <v>3200</v>
      </c>
      <c r="F7" s="61">
        <v>5000</v>
      </c>
      <c r="G7" s="13">
        <v>2900</v>
      </c>
    </row>
    <row r="8" spans="1:7" ht="12.75">
      <c r="A8" s="2" t="s">
        <v>17</v>
      </c>
      <c r="B8" s="25" t="s">
        <v>40</v>
      </c>
      <c r="C8" s="36" t="s">
        <v>41</v>
      </c>
      <c r="D8" s="16">
        <f>3+3+2+5+3</f>
        <v>16</v>
      </c>
      <c r="E8" s="13">
        <f>+D8*1000/5</f>
        <v>3200</v>
      </c>
      <c r="F8" s="61">
        <v>10000</v>
      </c>
      <c r="G8" s="13">
        <v>2900</v>
      </c>
    </row>
    <row r="9" spans="1:7" ht="12.75">
      <c r="A9" s="21" t="s">
        <v>17</v>
      </c>
      <c r="B9" s="29" t="s">
        <v>42</v>
      </c>
      <c r="C9" s="38" t="s">
        <v>43</v>
      </c>
      <c r="D9" s="22">
        <f>4+3+2+5+3</f>
        <v>17</v>
      </c>
      <c r="E9" s="23">
        <f>+D9*1000/5</f>
        <v>3400</v>
      </c>
      <c r="F9" s="62">
        <v>4000</v>
      </c>
      <c r="G9" s="13">
        <v>1500</v>
      </c>
    </row>
    <row r="10" spans="1:7" ht="12.75">
      <c r="A10" s="3" t="s">
        <v>11</v>
      </c>
      <c r="B10" s="28" t="s">
        <v>45</v>
      </c>
      <c r="C10" s="37" t="s">
        <v>23</v>
      </c>
      <c r="D10" s="15"/>
      <c r="E10" s="24"/>
      <c r="F10" s="60">
        <v>15000</v>
      </c>
      <c r="G10" s="13">
        <v>4400</v>
      </c>
    </row>
    <row r="11" spans="1:7" ht="12.75">
      <c r="A11" s="3" t="s">
        <v>11</v>
      </c>
      <c r="B11" s="28" t="s">
        <v>58</v>
      </c>
      <c r="C11" s="35" t="s">
        <v>100</v>
      </c>
      <c r="D11" s="15"/>
      <c r="E11" s="24"/>
      <c r="F11" s="60">
        <v>10000</v>
      </c>
      <c r="G11" s="13">
        <v>3000</v>
      </c>
    </row>
    <row r="12" spans="1:7" ht="12.75">
      <c r="A12" s="3" t="s">
        <v>13</v>
      </c>
      <c r="B12" s="26" t="s">
        <v>46</v>
      </c>
      <c r="C12" s="35" t="s">
        <v>101</v>
      </c>
      <c r="D12" s="15">
        <f>2+5+3+6+4</f>
        <v>20</v>
      </c>
      <c r="E12" s="13">
        <f>+D12*1000/5</f>
        <v>4000</v>
      </c>
      <c r="F12" s="61">
        <v>8000</v>
      </c>
      <c r="G12" s="13">
        <v>2200</v>
      </c>
    </row>
    <row r="13" spans="1:7" ht="12.75">
      <c r="A13" s="3" t="s">
        <v>13</v>
      </c>
      <c r="B13" s="28" t="s">
        <v>47</v>
      </c>
      <c r="C13" s="37" t="s">
        <v>102</v>
      </c>
      <c r="D13" s="15"/>
      <c r="E13" s="24"/>
      <c r="F13" s="60">
        <v>4000</v>
      </c>
      <c r="G13" s="13">
        <v>1900</v>
      </c>
    </row>
    <row r="14" spans="1:7" ht="12.75">
      <c r="A14" s="2" t="s">
        <v>14</v>
      </c>
      <c r="B14" s="25" t="s">
        <v>48</v>
      </c>
      <c r="C14" s="36" t="s">
        <v>103</v>
      </c>
      <c r="D14" s="16">
        <f>4+3+6+6+3</f>
        <v>22</v>
      </c>
      <c r="E14" s="13">
        <f>+D14*1000/5</f>
        <v>4400</v>
      </c>
      <c r="F14" s="61">
        <v>6000</v>
      </c>
      <c r="G14" s="13">
        <v>3100</v>
      </c>
    </row>
    <row r="15" spans="1:7" ht="12.75">
      <c r="A15" s="3" t="s">
        <v>105</v>
      </c>
      <c r="B15" s="26" t="s">
        <v>49</v>
      </c>
      <c r="C15" s="35" t="s">
        <v>104</v>
      </c>
      <c r="D15" s="15">
        <f>4+4+3+6+4</f>
        <v>21</v>
      </c>
      <c r="E15" s="13">
        <f>+D15*1000/5</f>
        <v>4200</v>
      </c>
      <c r="F15" s="61">
        <v>25000</v>
      </c>
      <c r="G15" s="13">
        <v>3600</v>
      </c>
    </row>
    <row r="16" spans="1:7" ht="12.75">
      <c r="A16" s="73" t="s">
        <v>4</v>
      </c>
      <c r="B16" s="68" t="s">
        <v>50</v>
      </c>
      <c r="C16" s="39" t="s">
        <v>51</v>
      </c>
      <c r="D16" s="16">
        <v>20</v>
      </c>
      <c r="E16" s="13">
        <f>+D16*1000/5</f>
        <v>4000</v>
      </c>
      <c r="F16" s="61">
        <v>10000</v>
      </c>
      <c r="G16" s="13">
        <v>2400</v>
      </c>
    </row>
    <row r="17" spans="1:7" ht="12.75">
      <c r="A17" s="72" t="s">
        <v>4</v>
      </c>
      <c r="B17" s="69"/>
      <c r="C17" s="36" t="s">
        <v>87</v>
      </c>
      <c r="D17" s="15"/>
      <c r="E17" s="24"/>
      <c r="F17" s="60">
        <v>10000</v>
      </c>
      <c r="G17" s="13">
        <v>2500</v>
      </c>
    </row>
    <row r="18" spans="1:7" ht="12.75">
      <c r="A18" s="73" t="s">
        <v>10</v>
      </c>
      <c r="B18" s="68" t="s">
        <v>106</v>
      </c>
      <c r="C18" s="35" t="s">
        <v>88</v>
      </c>
      <c r="D18" s="15">
        <v>17</v>
      </c>
      <c r="E18" s="13">
        <f>+D18*1000/5</f>
        <v>3400</v>
      </c>
      <c r="F18" s="61">
        <v>4000</v>
      </c>
      <c r="G18" s="13">
        <v>2700</v>
      </c>
    </row>
    <row r="19" spans="1:7" ht="12.75">
      <c r="A19" s="72"/>
      <c r="B19" s="69"/>
      <c r="C19" s="35" t="s">
        <v>89</v>
      </c>
      <c r="D19" s="15"/>
      <c r="E19" s="24"/>
      <c r="F19" s="60">
        <v>4500</v>
      </c>
      <c r="G19" s="13">
        <v>1900</v>
      </c>
    </row>
    <row r="20" spans="1:7" ht="12.75">
      <c r="A20" s="3" t="s">
        <v>52</v>
      </c>
      <c r="B20" s="28" t="s">
        <v>53</v>
      </c>
      <c r="C20" s="35" t="s">
        <v>107</v>
      </c>
      <c r="D20" s="15"/>
      <c r="E20" s="24"/>
      <c r="F20" s="60">
        <v>4000</v>
      </c>
      <c r="G20" s="13">
        <v>1300</v>
      </c>
    </row>
    <row r="21" spans="1:7" ht="12.75">
      <c r="A21" s="3" t="s">
        <v>29</v>
      </c>
      <c r="B21" s="26" t="s">
        <v>54</v>
      </c>
      <c r="C21" s="35" t="s">
        <v>90</v>
      </c>
      <c r="D21" s="15">
        <v>6</v>
      </c>
      <c r="E21" s="13">
        <f aca="true" t="shared" si="0" ref="E21:E29">+D21*1000/5</f>
        <v>1200</v>
      </c>
      <c r="F21" s="61">
        <v>5000</v>
      </c>
      <c r="G21" s="13">
        <v>1200</v>
      </c>
    </row>
    <row r="22" spans="1:7" ht="12.75">
      <c r="A22" s="2" t="s">
        <v>57</v>
      </c>
      <c r="B22" s="25" t="s">
        <v>55</v>
      </c>
      <c r="C22" s="36" t="s">
        <v>56</v>
      </c>
      <c r="D22" s="16">
        <v>11</v>
      </c>
      <c r="E22" s="13">
        <f t="shared" si="0"/>
        <v>2200</v>
      </c>
      <c r="F22" s="61">
        <v>20000</v>
      </c>
      <c r="G22" s="13">
        <v>3400</v>
      </c>
    </row>
    <row r="23" spans="1:7" ht="12.75">
      <c r="A23" s="2" t="s">
        <v>15</v>
      </c>
      <c r="B23" s="25" t="s">
        <v>59</v>
      </c>
      <c r="C23" s="36" t="s">
        <v>108</v>
      </c>
      <c r="D23" s="16">
        <f>8+8.5+5+1+4</f>
        <v>26.5</v>
      </c>
      <c r="E23" s="13">
        <f t="shared" si="0"/>
        <v>5300</v>
      </c>
      <c r="F23" s="61">
        <v>40000</v>
      </c>
      <c r="G23" s="13">
        <v>5100</v>
      </c>
    </row>
    <row r="24" spans="1:7" ht="12.75">
      <c r="A24" s="2" t="s">
        <v>20</v>
      </c>
      <c r="B24" s="25" t="s">
        <v>60</v>
      </c>
      <c r="C24" s="36" t="s">
        <v>91</v>
      </c>
      <c r="D24" s="16">
        <f>5+10+5+14+4</f>
        <v>38</v>
      </c>
      <c r="E24" s="13">
        <f t="shared" si="0"/>
        <v>7600</v>
      </c>
      <c r="F24" s="61">
        <v>21000</v>
      </c>
      <c r="G24" s="13">
        <v>6100</v>
      </c>
    </row>
    <row r="25" spans="1:7" ht="12.75">
      <c r="A25" s="3" t="s">
        <v>12</v>
      </c>
      <c r="B25" s="26" t="s">
        <v>61</v>
      </c>
      <c r="C25" s="35" t="s">
        <v>109</v>
      </c>
      <c r="D25" s="15">
        <v>12.5</v>
      </c>
      <c r="E25" s="13">
        <f t="shared" si="0"/>
        <v>2500</v>
      </c>
      <c r="F25" s="61">
        <v>5000</v>
      </c>
      <c r="G25" s="13">
        <v>700</v>
      </c>
    </row>
    <row r="26" spans="1:7" ht="12.75">
      <c r="A26" s="2" t="s">
        <v>26</v>
      </c>
      <c r="B26" s="26" t="s">
        <v>62</v>
      </c>
      <c r="C26" s="36" t="s">
        <v>27</v>
      </c>
      <c r="D26" s="15">
        <v>2</v>
      </c>
      <c r="E26" s="13">
        <f t="shared" si="0"/>
        <v>400</v>
      </c>
      <c r="F26" s="61">
        <v>600</v>
      </c>
      <c r="G26" s="13">
        <v>200</v>
      </c>
    </row>
    <row r="27" spans="1:7" ht="12.75">
      <c r="A27" s="3" t="s">
        <v>21</v>
      </c>
      <c r="B27" s="26" t="s">
        <v>68</v>
      </c>
      <c r="C27" s="35" t="s">
        <v>22</v>
      </c>
      <c r="D27" s="15">
        <f>8+4+5+3.5</f>
        <v>20.5</v>
      </c>
      <c r="E27" s="13">
        <f t="shared" si="0"/>
        <v>4100</v>
      </c>
      <c r="F27" s="61">
        <v>10000</v>
      </c>
      <c r="G27" s="13">
        <v>3800</v>
      </c>
    </row>
    <row r="28" spans="1:7" ht="12.75">
      <c r="A28" s="2" t="s">
        <v>21</v>
      </c>
      <c r="B28" s="25" t="s">
        <v>69</v>
      </c>
      <c r="C28" s="36" t="s">
        <v>33</v>
      </c>
      <c r="D28" s="16">
        <f>11+5+10+8+4</f>
        <v>38</v>
      </c>
      <c r="E28" s="13">
        <f t="shared" si="0"/>
        <v>7600</v>
      </c>
      <c r="F28" s="61">
        <v>12000</v>
      </c>
      <c r="G28" s="13">
        <v>5900</v>
      </c>
    </row>
    <row r="29" spans="1:7" ht="12.75">
      <c r="A29" s="2" t="s">
        <v>21</v>
      </c>
      <c r="B29" s="25" t="s">
        <v>70</v>
      </c>
      <c r="C29" s="36" t="s">
        <v>92</v>
      </c>
      <c r="D29" s="16">
        <f>15+8+5+8+4</f>
        <v>40</v>
      </c>
      <c r="E29" s="13">
        <f t="shared" si="0"/>
        <v>8000</v>
      </c>
      <c r="F29" s="61">
        <v>16000</v>
      </c>
      <c r="G29" s="13">
        <v>6200</v>
      </c>
    </row>
    <row r="30" spans="1:7" ht="12.75">
      <c r="A30" s="73" t="s">
        <v>24</v>
      </c>
      <c r="B30" s="68" t="s">
        <v>72</v>
      </c>
      <c r="C30" s="40" t="s">
        <v>110</v>
      </c>
      <c r="D30" s="17">
        <f>4+5+5+4</f>
        <v>18</v>
      </c>
      <c r="E30" s="13">
        <v>3600</v>
      </c>
      <c r="F30" s="61">
        <v>25000</v>
      </c>
      <c r="G30" s="13">
        <v>6100</v>
      </c>
    </row>
    <row r="31" spans="1:7" ht="12.75">
      <c r="A31" s="72"/>
      <c r="B31" s="69" t="s">
        <v>72</v>
      </c>
      <c r="C31" s="40" t="s">
        <v>93</v>
      </c>
      <c r="D31" s="16">
        <f>4+5+5+3+3.5</f>
        <v>20.5</v>
      </c>
      <c r="E31" s="13">
        <f>+D31*1000/5</f>
        <v>4100</v>
      </c>
      <c r="F31" s="61">
        <v>25000</v>
      </c>
      <c r="G31" s="13">
        <v>2800</v>
      </c>
    </row>
    <row r="32" spans="1:7" ht="12.75">
      <c r="A32" s="2" t="s">
        <v>30</v>
      </c>
      <c r="B32" s="25" t="s">
        <v>73</v>
      </c>
      <c r="C32" s="36" t="s">
        <v>74</v>
      </c>
      <c r="D32" s="16">
        <f>2+5+3+5+3.5</f>
        <v>18.5</v>
      </c>
      <c r="E32" s="13">
        <f>+D32*1000/5</f>
        <v>3700</v>
      </c>
      <c r="F32" s="61">
        <v>10000</v>
      </c>
      <c r="G32" s="13">
        <v>3600</v>
      </c>
    </row>
    <row r="33" spans="1:7" ht="12.75">
      <c r="A33" s="3" t="s">
        <v>30</v>
      </c>
      <c r="B33" s="26" t="s">
        <v>98</v>
      </c>
      <c r="C33" s="35" t="s">
        <v>115</v>
      </c>
      <c r="D33" s="15"/>
      <c r="E33" s="13"/>
      <c r="F33" s="61">
        <v>31000</v>
      </c>
      <c r="G33" s="13">
        <v>10400</v>
      </c>
    </row>
    <row r="34" spans="1:7" ht="12.75">
      <c r="A34" s="3" t="s">
        <v>9</v>
      </c>
      <c r="B34" s="26" t="s">
        <v>75</v>
      </c>
      <c r="C34" s="35" t="s">
        <v>94</v>
      </c>
      <c r="D34" s="15">
        <v>17.5</v>
      </c>
      <c r="E34" s="24">
        <f>+D34*1000/5</f>
        <v>3500</v>
      </c>
      <c r="F34" s="60">
        <v>6000</v>
      </c>
      <c r="G34" s="13">
        <v>3400</v>
      </c>
    </row>
    <row r="35" spans="1:7" ht="12.75">
      <c r="A35" s="3" t="s">
        <v>111</v>
      </c>
      <c r="B35" s="26" t="s">
        <v>76</v>
      </c>
      <c r="C35" s="35" t="s">
        <v>112</v>
      </c>
      <c r="D35" s="15">
        <f>3+6+3+4+4</f>
        <v>20</v>
      </c>
      <c r="E35" s="13">
        <f>+D35*1000/5</f>
        <v>4000</v>
      </c>
      <c r="F35" s="61">
        <v>6000</v>
      </c>
      <c r="G35" s="13">
        <v>2500</v>
      </c>
    </row>
    <row r="36" spans="1:7" ht="12.75">
      <c r="A36" s="3" t="s">
        <v>77</v>
      </c>
      <c r="B36" s="26" t="s">
        <v>78</v>
      </c>
      <c r="C36" s="35" t="s">
        <v>79</v>
      </c>
      <c r="D36" s="15"/>
      <c r="E36" s="24"/>
      <c r="F36" s="61">
        <v>6000</v>
      </c>
      <c r="G36" s="13">
        <v>1700</v>
      </c>
    </row>
    <row r="37" spans="1:7" ht="12.75">
      <c r="A37" s="11" t="s">
        <v>16</v>
      </c>
      <c r="B37" s="28" t="s">
        <v>80</v>
      </c>
      <c r="C37" s="37" t="s">
        <v>81</v>
      </c>
      <c r="D37" s="15">
        <f>2+3</f>
        <v>5</v>
      </c>
      <c r="E37" s="13">
        <f>+D37*1000/5</f>
        <v>1000</v>
      </c>
      <c r="F37" s="61">
        <v>6500</v>
      </c>
      <c r="G37" s="13">
        <v>1400</v>
      </c>
    </row>
    <row r="38" spans="1:7" ht="12.75">
      <c r="A38" s="2" t="s">
        <v>34</v>
      </c>
      <c r="B38" s="25" t="s">
        <v>82</v>
      </c>
      <c r="C38" s="36" t="s">
        <v>83</v>
      </c>
      <c r="D38" s="16">
        <f>8+8+10+8+8</f>
        <v>42</v>
      </c>
      <c r="E38" s="13">
        <f>D38*1000/5</f>
        <v>8400</v>
      </c>
      <c r="F38" s="61">
        <v>25000</v>
      </c>
      <c r="G38" s="13">
        <v>10100</v>
      </c>
    </row>
    <row r="39" spans="1:7" ht="12.75">
      <c r="A39" s="2" t="s">
        <v>113</v>
      </c>
      <c r="B39" s="25" t="s">
        <v>84</v>
      </c>
      <c r="C39" s="36" t="s">
        <v>114</v>
      </c>
      <c r="D39" s="16">
        <f>3+2+3+3.5</f>
        <v>11.5</v>
      </c>
      <c r="E39" s="13">
        <f>+D39*1000/5</f>
        <v>2300</v>
      </c>
      <c r="F39" s="61">
        <v>15000</v>
      </c>
      <c r="G39" s="13">
        <v>2300</v>
      </c>
    </row>
    <row r="40" spans="1:7" ht="12.75">
      <c r="A40" s="2" t="s">
        <v>19</v>
      </c>
      <c r="B40" s="25" t="s">
        <v>85</v>
      </c>
      <c r="C40" s="36" t="s">
        <v>116</v>
      </c>
      <c r="D40" s="16">
        <f>4+5+3+3+4</f>
        <v>19</v>
      </c>
      <c r="E40" s="13">
        <f>+D40*1000/5</f>
        <v>3800</v>
      </c>
      <c r="F40" s="61">
        <v>15000</v>
      </c>
      <c r="G40" s="13">
        <v>3600</v>
      </c>
    </row>
    <row r="41" spans="1:7" ht="12.75">
      <c r="A41" s="3" t="s">
        <v>95</v>
      </c>
      <c r="B41" s="26" t="s">
        <v>96</v>
      </c>
      <c r="C41" s="35" t="s">
        <v>97</v>
      </c>
      <c r="D41" s="15"/>
      <c r="E41" s="24"/>
      <c r="F41" s="60">
        <v>7980</v>
      </c>
      <c r="G41" s="13">
        <v>1100</v>
      </c>
    </row>
    <row r="42" spans="1:7" ht="13.5" thickBot="1">
      <c r="A42" s="44" t="s">
        <v>25</v>
      </c>
      <c r="B42" s="45" t="s">
        <v>99</v>
      </c>
      <c r="C42" s="40" t="s">
        <v>117</v>
      </c>
      <c r="D42" s="46">
        <f>3+4+3+3.5</f>
        <v>13.5</v>
      </c>
      <c r="E42" s="47">
        <f>+D42*1000/5</f>
        <v>2700</v>
      </c>
      <c r="F42" s="63">
        <v>10000</v>
      </c>
      <c r="G42" s="13">
        <v>2100</v>
      </c>
    </row>
    <row r="43" spans="1:7" ht="12.75">
      <c r="A43" s="48" t="s">
        <v>63</v>
      </c>
      <c r="B43" s="49" t="s">
        <v>64</v>
      </c>
      <c r="C43" s="50" t="s">
        <v>65</v>
      </c>
      <c r="D43" s="51"/>
      <c r="E43" s="52"/>
      <c r="F43" s="64">
        <v>6000</v>
      </c>
      <c r="G43" s="13"/>
    </row>
    <row r="44" spans="1:7" ht="13.5" thickBot="1">
      <c r="A44" s="53" t="s">
        <v>66</v>
      </c>
      <c r="B44" s="54" t="s">
        <v>67</v>
      </c>
      <c r="C44" s="55" t="s">
        <v>118</v>
      </c>
      <c r="D44" s="56"/>
      <c r="E44" s="57"/>
      <c r="F44" s="65">
        <v>8000</v>
      </c>
      <c r="G44" s="74"/>
    </row>
    <row r="45" spans="1:7" ht="13.5" thickBot="1">
      <c r="A45" s="41" t="s">
        <v>31</v>
      </c>
      <c r="B45" s="30"/>
      <c r="C45" s="42"/>
      <c r="D45" s="15"/>
      <c r="E45" s="24">
        <f>3400+1400</f>
        <v>4800</v>
      </c>
      <c r="F45" s="24"/>
      <c r="G45" s="24"/>
    </row>
    <row r="46" spans="1:7" ht="13.5" thickBot="1">
      <c r="A46" s="6" t="s">
        <v>2</v>
      </c>
      <c r="B46" s="32"/>
      <c r="C46" s="7"/>
      <c r="D46" s="10">
        <f>SUM(D4:D45)</f>
        <v>555</v>
      </c>
      <c r="E46" s="20">
        <f>SUM(E4:E45)</f>
        <v>115800</v>
      </c>
      <c r="F46" s="20">
        <f>SUM(F4:F45)</f>
        <v>466580</v>
      </c>
      <c r="G46" s="20">
        <f>SUM(G4:G45)</f>
        <v>125500</v>
      </c>
    </row>
    <row r="47" spans="3:6" ht="12.75">
      <c r="C47" s="12" t="s">
        <v>5</v>
      </c>
      <c r="D47" s="19">
        <v>115000</v>
      </c>
      <c r="F47" s="43">
        <v>125000</v>
      </c>
    </row>
    <row r="48" spans="1:2" ht="12.75">
      <c r="A48" t="s">
        <v>120</v>
      </c>
      <c r="B48" s="33"/>
    </row>
    <row r="49" ht="12.75">
      <c r="B49" s="27"/>
    </row>
    <row r="50" ht="12.75">
      <c r="A50" t="s">
        <v>3</v>
      </c>
    </row>
  </sheetData>
  <mergeCells count="9">
    <mergeCell ref="A18:A19"/>
    <mergeCell ref="B18:B19"/>
    <mergeCell ref="A30:A31"/>
    <mergeCell ref="B30:B31"/>
    <mergeCell ref="A1:C1"/>
    <mergeCell ref="B16:B17"/>
    <mergeCell ref="B4:B5"/>
    <mergeCell ref="A4:A5"/>
    <mergeCell ref="A16:A17"/>
  </mergeCells>
  <printOptions/>
  <pageMargins left="0.45" right="0.4724409448818898" top="0.36" bottom="0.4" header="0.31" footer="0.3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hodekm</cp:lastModifiedBy>
  <cp:lastPrinted>2011-05-23T16:08:23Z</cp:lastPrinted>
  <dcterms:created xsi:type="dcterms:W3CDTF">2007-03-30T05:34:31Z</dcterms:created>
  <dcterms:modified xsi:type="dcterms:W3CDTF">2011-05-23T16:08:43Z</dcterms:modified>
  <cp:category/>
  <cp:version/>
  <cp:contentType/>
  <cp:contentStatus/>
</cp:coreProperties>
</file>